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2\5_Sociální bydlení (25. a 26. v.2)\Pravidla\Přílohy\"/>
    </mc:Choice>
  </mc:AlternateContent>
  <xr:revisionPtr revIDLastSave="0" documentId="13_ncr:1_{28C917EB-7C44-4302-9D50-0159EA68B332}" xr6:coauthVersionLast="47" xr6:coauthVersionMax="47" xr10:uidLastSave="{00000000-0000-0000-0000-000000000000}"/>
  <bookViews>
    <workbookView xWindow="-120" yWindow="-120" windowWidth="19440" windowHeight="15000" activeTab="1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4" l="1"/>
  <c r="E25" i="4"/>
  <c r="E24" i="4"/>
  <c r="E30" i="4" s="1"/>
  <c r="E19" i="4"/>
  <c r="E26" i="4" l="1"/>
  <c r="E28" i="4" s="1"/>
  <c r="E32" i="4" l="1"/>
  <c r="E31" i="4"/>
  <c r="G17" i="4" l="1"/>
  <c r="G18" i="4"/>
  <c r="G19" i="4"/>
  <c r="H24" i="4"/>
  <c r="H25" i="4"/>
  <c r="H31" i="4" l="1"/>
  <c r="H30" i="4"/>
</calcChain>
</file>

<file path=xl/sharedStrings.xml><?xml version="1.0" encoding="utf-8"?>
<sst xmlns="http://schemas.openxmlformats.org/spreadsheetml/2006/main" count="37" uniqueCount="37">
  <si>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</si>
  <si>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</si>
  <si>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</si>
  <si>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</si>
  <si>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</si>
  <si>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</si>
  <si>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</si>
  <si>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</si>
  <si>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</si>
  <si>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</si>
  <si>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</si>
  <si>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</si>
  <si>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</si>
  <si>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</si>
  <si>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</si>
  <si>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</si>
  <si>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</si>
  <si>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>PODKLADY PRO STANOVENÍ KATEGORIÍ INTERVENCÍ A KONTROLU LIMITŮ</t>
  </si>
  <si>
    <t xml:space="preserve">nákup stavby 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</si>
  <si>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</si>
  <si>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</si>
  <si>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</si>
  <si>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</si>
  <si>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 xml:space="preserve">Přehled výdajů je uveden v kap. 3.2 Specifických pravidel. </t>
  </si>
  <si>
    <t>nákup pozemku/souboru pozemků v limitu 10 %</t>
  </si>
  <si>
    <t>nákup pozemku/souboru pozemků zahrnující opuštěnou nemovitost v limitu 15 %</t>
  </si>
  <si>
    <t>souhrný limit v případě kombinace limitu 10 % a 15 % (projekt musí plnit kumulativně všechny limity)</t>
  </si>
  <si>
    <t>Hlavní část projektu</t>
  </si>
  <si>
    <t>Doprovodná část projektu</t>
  </si>
  <si>
    <t>adaptace bytů, bytových domů a nebytových prostor pro potřeby sociálního bydlení a pořízení nezbytného základního vybavení, včetně zajištění přístupnosti osobám s postižením kromě výdajů na zvýšení energetické účinnosti u rekonstrukcí budov</t>
  </si>
  <si>
    <t>25. VÝZVA IROP – SOCIÁLNÍ BYDLENÍ – SC 4.2 (MRR)</t>
  </si>
  <si>
    <t>26. VÝZVA IROP – SOCIÁLNÍ BYDLENÍ – SC 4.2 (PR)</t>
  </si>
  <si>
    <t>výdaje na oblast intervence 126 včetně příslušných nepřímých výdajů</t>
  </si>
  <si>
    <t>přímé výdaje na oblast intervence 126</t>
  </si>
  <si>
    <t>podlahová plocha všech vytvořených sociálních bytů</t>
  </si>
  <si>
    <r>
      <t>limit přímých výdajů na 1 m</t>
    </r>
    <r>
      <rPr>
        <vertAlign val="superscript"/>
        <sz val="10"/>
        <color theme="1"/>
        <rFont val="Arial"/>
        <family val="2"/>
        <charset val="238"/>
      </rPr>
      <t xml:space="preserve">2 </t>
    </r>
    <r>
      <rPr>
        <sz val="10"/>
        <color theme="1"/>
        <rFont val="Arial"/>
        <family val="2"/>
        <charset val="238"/>
      </rPr>
      <t>plochy sociálního bytu</t>
    </r>
  </si>
  <si>
    <t xml:space="preserve">Verze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</si>
</sst>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000"/>
    <numFmt numFmtId="166" formatCode="#,##0\ &quot;Kč&quot;"/>
  </numFmts>
  <fonts count="19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vertAlign val="superscript"/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0" fontId="2" fillId="5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0" fontId="4" fillId="0" borderId="0" xfId="0" applyFont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0" fontId="0" fillId="6" borderId="10" xfId="0" applyFill="1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2" borderId="1" xfId="0" applyFill="1" applyBorder="1"/>
    <xf numFmtId="0" fontId="0" fillId="7" borderId="1" xfId="0" applyFill="1" applyBorder="1" applyAlignment="1">
      <alignment vertical="center"/>
    </xf>
    <xf numFmtId="165" fontId="4" fillId="7" borderId="1" xfId="0" applyNumberFormat="1" applyFont="1" applyFill="1" applyBorder="1"/>
    <xf numFmtId="0" fontId="0" fillId="7" borderId="1" xfId="0" applyFill="1" applyBorder="1"/>
    <xf numFmtId="0" fontId="0" fillId="7" borderId="2" xfId="0" applyFill="1" applyBorder="1"/>
    <xf numFmtId="0" fontId="0" fillId="7" borderId="4" xfId="0" applyFill="1" applyBorder="1"/>
    <xf numFmtId="165" fontId="4" fillId="7" borderId="1" xfId="0" applyNumberFormat="1" applyFont="1" applyFill="1" applyBorder="1" applyAlignment="1">
      <alignment vertical="center"/>
    </xf>
    <xf numFmtId="165" fontId="4" fillId="0" borderId="1" xfId="0" applyNumberFormat="1" applyFont="1" applyBorder="1" applyAlignment="1">
      <alignment vertical="center"/>
    </xf>
    <xf numFmtId="0" fontId="0" fillId="4" borderId="1" xfId="0" applyFill="1" applyBorder="1" applyAlignment="1">
      <alignment horizontal="left" vertical="center" indent="3"/>
    </xf>
    <xf numFmtId="0" fontId="0" fillId="2" borderId="1" xfId="0" applyFill="1" applyBorder="1" applyAlignment="1">
      <alignment horizontal="left" vertical="center" indent="3"/>
    </xf>
    <xf numFmtId="164" fontId="4" fillId="2" borderId="1" xfId="0" applyNumberFormat="1" applyFont="1" applyFill="1" applyBorder="1" applyAlignment="1">
      <alignment vertical="center"/>
    </xf>
    <xf numFmtId="10" fontId="0" fillId="4" borderId="2" xfId="2" applyNumberFormat="1" applyFont="1" applyFill="1" applyBorder="1" applyAlignment="1">
      <alignment vertical="center"/>
    </xf>
    <xf numFmtId="10" fontId="4" fillId="4" borderId="1" xfId="0" applyNumberFormat="1" applyFont="1" applyFill="1" applyBorder="1" applyAlignment="1">
      <alignment vertical="center"/>
    </xf>
    <xf numFmtId="10" fontId="0" fillId="0" borderId="2" xfId="2" applyNumberFormat="1" applyFont="1" applyFill="1" applyBorder="1" applyAlignment="1">
      <alignment vertical="center"/>
    </xf>
    <xf numFmtId="10" fontId="0" fillId="2" borderId="1" xfId="2" applyNumberFormat="1" applyFont="1" applyFill="1" applyBorder="1" applyAlignment="1">
      <alignment vertical="center"/>
    </xf>
    <xf numFmtId="10" fontId="4" fillId="2" borderId="1" xfId="0" applyNumberFormat="1" applyFont="1" applyFill="1" applyBorder="1" applyAlignment="1">
      <alignment vertical="center"/>
    </xf>
    <xf numFmtId="164" fontId="4" fillId="7" borderId="2" xfId="0" applyNumberFormat="1" applyFont="1" applyFill="1" applyBorder="1" applyAlignment="1">
      <alignment vertical="center"/>
    </xf>
    <xf numFmtId="164" fontId="0" fillId="7" borderId="13" xfId="0" applyNumberForma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165" fontId="0" fillId="2" borderId="1" xfId="0" applyNumberForma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164" fontId="4" fillId="2" borderId="2" xfId="0" applyNumberFormat="1" applyFont="1" applyFill="1" applyBorder="1" applyAlignment="1">
      <alignment vertical="center"/>
    </xf>
    <xf numFmtId="165" fontId="4" fillId="5" borderId="1" xfId="0" applyNumberFormat="1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64" fontId="16" fillId="5" borderId="1" xfId="0" applyNumberFormat="1" applyFont="1" applyFill="1" applyBorder="1" applyAlignment="1">
      <alignment vertical="center"/>
    </xf>
    <xf numFmtId="164" fontId="2" fillId="5" borderId="2" xfId="0" applyNumberFormat="1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165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165" fontId="2" fillId="3" borderId="1" xfId="0" applyNumberFormat="1" applyFont="1" applyFill="1" applyBorder="1" applyAlignment="1">
      <alignment vertical="center"/>
    </xf>
    <xf numFmtId="0" fontId="0" fillId="0" borderId="0" xfId="0" applyAlignment="1">
      <alignment horizontal="left" vertical="center" indent="3"/>
    </xf>
    <xf numFmtId="0" fontId="5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10" fontId="0" fillId="0" borderId="0" xfId="2" applyNumberFormat="1" applyFont="1" applyFill="1" applyBorder="1" applyAlignment="1">
      <alignment vertical="center"/>
    </xf>
    <xf numFmtId="10" fontId="4" fillId="0" borderId="0" xfId="0" applyNumberFormat="1" applyFont="1" applyAlignment="1">
      <alignment vertical="center"/>
    </xf>
    <xf numFmtId="0" fontId="0" fillId="8" borderId="1" xfId="0" applyFill="1" applyBorder="1" applyAlignment="1">
      <alignment horizontal="left" vertical="center" indent="3"/>
    </xf>
    <xf numFmtId="165" fontId="0" fillId="8" borderId="1" xfId="0" applyNumberFormat="1" applyFill="1" applyBorder="1" applyAlignment="1">
      <alignment vertical="center"/>
    </xf>
    <xf numFmtId="0" fontId="5" fillId="8" borderId="1" xfId="0" applyFont="1" applyFill="1" applyBorder="1" applyAlignment="1">
      <alignment vertical="center"/>
    </xf>
    <xf numFmtId="164" fontId="4" fillId="8" borderId="1" xfId="0" applyNumberFormat="1" applyFont="1" applyFill="1" applyBorder="1" applyAlignment="1">
      <alignment vertical="center"/>
    </xf>
    <xf numFmtId="10" fontId="0" fillId="8" borderId="1" xfId="2" applyNumberFormat="1" applyFont="1" applyFill="1" applyBorder="1" applyAlignment="1">
      <alignment vertical="center"/>
    </xf>
    <xf numFmtId="10" fontId="4" fillId="8" borderId="1" xfId="0" applyNumberFormat="1" applyFont="1" applyFill="1" applyBorder="1" applyAlignment="1">
      <alignment vertical="center"/>
    </xf>
    <xf numFmtId="0" fontId="0" fillId="8" borderId="1" xfId="0" applyFill="1" applyBorder="1"/>
    <xf numFmtId="4" fontId="4" fillId="8" borderId="1" xfId="0" applyNumberFormat="1" applyFont="1" applyFill="1" applyBorder="1" applyAlignment="1">
      <alignment vertical="center"/>
    </xf>
    <xf numFmtId="166" fontId="2" fillId="8" borderId="1" xfId="2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2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opLeftCell="A10" zoomScaleNormal="100" zoomScaleSheetLayoutView="100" workbookViewId="0">
      <selection activeCell="A24" sqref="A24:N24"/>
    </sheetView>
  </sheetViews>
  <sheetFormatPr defaultColWidth="9.140625" defaultRowHeight="15" x14ac:dyDescent="0.25"/>
  <cols>
    <col min="1" max="16384" width="9.140625" style="34"/>
  </cols>
  <sheetData>
    <row r="12" spans="1:14" ht="2.4500000000000002" customHeight="1" x14ac:dyDescent="0.25"/>
    <row r="14" spans="1:14" ht="66.599999999999994" customHeight="1" x14ac:dyDescent="0.25">
      <c r="A14" s="96" t="s">
        <v>22</v>
      </c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</row>
    <row r="15" spans="1:14" ht="10.9" customHeight="1" x14ac:dyDescent="0.25">
      <c r="A15" s="28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30"/>
    </row>
    <row r="16" spans="1:14" s="35" customFormat="1" ht="15" customHeight="1" x14ac:dyDescent="0.45">
      <c r="A16" s="31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1"/>
    </row>
    <row r="17" spans="1:14" ht="33" customHeight="1" x14ac:dyDescent="0.25">
      <c r="A17" s="96" t="s">
        <v>15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</row>
    <row r="18" spans="1:14" ht="11.45" customHeight="1" x14ac:dyDescent="0.25">
      <c r="A18" s="30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0"/>
    </row>
    <row r="19" spans="1:14" ht="28.9" customHeight="1" x14ac:dyDescent="0.25">
      <c r="A19" s="97" t="s">
        <v>16</v>
      </c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</row>
    <row r="20" spans="1:14" ht="60.75" customHeight="1" x14ac:dyDescent="0.25">
      <c r="A20" s="98" t="s">
        <v>17</v>
      </c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</row>
    <row r="21" spans="1:14" ht="30.6" customHeight="1" x14ac:dyDescent="0.25">
      <c r="A21" s="101" t="s">
        <v>30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</row>
    <row r="22" spans="1:14" ht="23.25" x14ac:dyDescent="0.25">
      <c r="A22" s="102" t="s">
        <v>31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</row>
    <row r="23" spans="1:14" ht="30" x14ac:dyDescent="0.25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</row>
    <row r="24" spans="1:14" ht="20.25" x14ac:dyDescent="0.25">
      <c r="A24" s="100" t="s">
        <v>36</v>
      </c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H32"/>
  <sheetViews>
    <sheetView tabSelected="1" topLeftCell="A7" workbookViewId="0">
      <selection activeCell="F23" sqref="F23"/>
    </sheetView>
  </sheetViews>
  <sheetFormatPr defaultRowHeight="12.75" x14ac:dyDescent="0.2"/>
  <cols>
    <col min="1" max="1" width="2.140625" customWidth="1"/>
    <col min="2" max="2" width="75.28515625" customWidth="1"/>
    <col min="3" max="3" width="12.140625" style="37" customWidth="1"/>
    <col min="4" max="4" width="45.5703125" customWidth="1"/>
    <col min="5" max="5" width="22.42578125" customWidth="1"/>
    <col min="6" max="6" width="12.7109375" customWidth="1"/>
    <col min="7" max="7" width="13.28515625" customWidth="1"/>
    <col min="8" max="8" width="12.7109375" customWidth="1"/>
    <col min="9" max="9" width="15.7109375" bestFit="1" customWidth="1"/>
  </cols>
  <sheetData>
    <row r="1" spans="2:8" ht="15.75" x14ac:dyDescent="0.2">
      <c r="B1" s="18" t="s">
        <v>14</v>
      </c>
    </row>
    <row r="4" spans="2:8" x14ac:dyDescent="0.2">
      <c r="B4" s="5" t="s">
        <v>6</v>
      </c>
      <c r="C4" s="38"/>
      <c r="D4" s="6"/>
      <c r="E4" s="6"/>
      <c r="F4" s="6"/>
      <c r="G4" s="6"/>
      <c r="H4" s="7"/>
    </row>
    <row r="5" spans="2:8" x14ac:dyDescent="0.2">
      <c r="B5" s="19" t="s">
        <v>23</v>
      </c>
      <c r="C5" s="46"/>
      <c r="D5" s="20"/>
      <c r="E5" s="20"/>
      <c r="F5" s="20"/>
      <c r="G5" s="20"/>
      <c r="H5" s="8"/>
    </row>
    <row r="6" spans="2:8" x14ac:dyDescent="0.2">
      <c r="B6" s="19" t="s">
        <v>11</v>
      </c>
      <c r="C6" s="46"/>
      <c r="D6" s="20"/>
      <c r="E6" s="20"/>
      <c r="F6" s="20"/>
      <c r="G6" s="20"/>
      <c r="H6" s="8"/>
    </row>
    <row r="7" spans="2:8" x14ac:dyDescent="0.2">
      <c r="B7" s="48" t="s">
        <v>12</v>
      </c>
      <c r="C7" s="47"/>
      <c r="D7" s="9"/>
      <c r="E7" s="9"/>
      <c r="F7" s="9"/>
      <c r="G7" s="9"/>
      <c r="H7" s="10"/>
    </row>
    <row r="10" spans="2:8" ht="25.5" x14ac:dyDescent="0.2">
      <c r="B10" s="17" t="s">
        <v>3</v>
      </c>
      <c r="C10" s="39" t="s">
        <v>7</v>
      </c>
      <c r="D10" s="17" t="s">
        <v>13</v>
      </c>
      <c r="E10" s="17" t="s">
        <v>5</v>
      </c>
      <c r="F10" s="17" t="s">
        <v>8</v>
      </c>
      <c r="G10" s="17" t="s">
        <v>9</v>
      </c>
      <c r="H10" s="17" t="s">
        <v>4</v>
      </c>
    </row>
    <row r="11" spans="2:8" x14ac:dyDescent="0.2">
      <c r="B11" s="4" t="s">
        <v>2</v>
      </c>
      <c r="C11" s="40"/>
      <c r="D11" s="4"/>
      <c r="E11" s="1"/>
      <c r="F11" s="2"/>
      <c r="G11" s="2"/>
      <c r="H11" s="3"/>
    </row>
    <row r="12" spans="2:8" ht="19.5" customHeight="1" x14ac:dyDescent="0.2">
      <c r="B12" s="51" t="s">
        <v>27</v>
      </c>
      <c r="C12" s="52"/>
      <c r="D12" s="53"/>
      <c r="E12" s="54"/>
      <c r="F12" s="53"/>
      <c r="G12" s="53"/>
      <c r="H12" s="55"/>
    </row>
    <row r="13" spans="2:8" s="26" customFormat="1" ht="42.75" customHeight="1" x14ac:dyDescent="0.2">
      <c r="B13" s="21" t="s">
        <v>29</v>
      </c>
      <c r="C13" s="57">
        <v>126</v>
      </c>
      <c r="D13" s="22"/>
      <c r="E13" s="41">
        <v>40000000</v>
      </c>
      <c r="F13" s="23"/>
      <c r="G13" s="24"/>
      <c r="H13" s="25"/>
    </row>
    <row r="14" spans="2:8" s="26" customFormat="1" ht="24.75" customHeight="1" x14ac:dyDescent="0.2">
      <c r="B14" s="21" t="s">
        <v>19</v>
      </c>
      <c r="C14" s="57">
        <v>44</v>
      </c>
      <c r="D14" s="22"/>
      <c r="E14" s="41">
        <v>10000000</v>
      </c>
      <c r="F14" s="27"/>
      <c r="G14" s="24"/>
      <c r="H14" s="25"/>
    </row>
    <row r="15" spans="2:8" s="26" customFormat="1" ht="24.75" customHeight="1" x14ac:dyDescent="0.2">
      <c r="B15" s="21" t="s">
        <v>18</v>
      </c>
      <c r="C15" s="57">
        <v>126</v>
      </c>
      <c r="D15" s="22"/>
      <c r="E15" s="42">
        <v>20000000</v>
      </c>
      <c r="F15" s="27"/>
      <c r="G15" s="49"/>
      <c r="H15" s="25"/>
    </row>
    <row r="16" spans="2:8" s="26" customFormat="1" ht="21" customHeight="1" x14ac:dyDescent="0.2">
      <c r="B16" s="51" t="s">
        <v>28</v>
      </c>
      <c r="C16" s="56"/>
      <c r="D16" s="51"/>
      <c r="E16" s="66"/>
      <c r="F16" s="67"/>
      <c r="G16" s="51"/>
      <c r="H16" s="55"/>
    </row>
    <row r="17" spans="2:8" s="26" customFormat="1" ht="24.75" customHeight="1" x14ac:dyDescent="0.2">
      <c r="B17" s="58" t="s">
        <v>24</v>
      </c>
      <c r="C17" s="45">
        <v>126</v>
      </c>
      <c r="D17" s="68"/>
      <c r="E17" s="42">
        <v>2000000</v>
      </c>
      <c r="F17" s="61">
        <v>0.1</v>
      </c>
      <c r="G17" s="62">
        <f>E17/$E$32</f>
        <v>2.5781501772478246E-2</v>
      </c>
      <c r="H17" s="25"/>
    </row>
    <row r="18" spans="2:8" s="26" customFormat="1" ht="24.75" customHeight="1" x14ac:dyDescent="0.2">
      <c r="B18" s="58" t="s">
        <v>25</v>
      </c>
      <c r="C18" s="45">
        <v>126</v>
      </c>
      <c r="D18" s="68"/>
      <c r="E18" s="42">
        <v>500000</v>
      </c>
      <c r="F18" s="63">
        <v>0.15</v>
      </c>
      <c r="G18" s="62">
        <f>E18/$E$32</f>
        <v>6.4453754431195616E-3</v>
      </c>
      <c r="H18" s="3"/>
    </row>
    <row r="19" spans="2:8" s="26" customFormat="1" ht="24.75" customHeight="1" x14ac:dyDescent="0.2">
      <c r="B19" s="59" t="s">
        <v>26</v>
      </c>
      <c r="C19" s="69"/>
      <c r="D19" s="70"/>
      <c r="E19" s="60">
        <f>E17+E18</f>
        <v>2500000</v>
      </c>
      <c r="F19" s="64">
        <v>0.15</v>
      </c>
      <c r="G19" s="65">
        <f>E19/$E$32</f>
        <v>3.2226877215597811E-2</v>
      </c>
      <c r="H19" s="50"/>
    </row>
    <row r="20" spans="2:8" s="26" customFormat="1" ht="13.5" customHeight="1" x14ac:dyDescent="0.2">
      <c r="B20" s="82"/>
      <c r="C20" s="78"/>
      <c r="D20" s="83"/>
      <c r="E20" s="84"/>
      <c r="F20" s="85"/>
      <c r="G20" s="86"/>
      <c r="H20"/>
    </row>
    <row r="21" spans="2:8" s="26" customFormat="1" ht="13.5" customHeight="1" x14ac:dyDescent="0.2">
      <c r="B21" s="87" t="s">
        <v>34</v>
      </c>
      <c r="C21" s="88"/>
      <c r="D21" s="89"/>
      <c r="E21" s="94">
        <v>1300</v>
      </c>
      <c r="F21" s="91"/>
      <c r="G21" s="92"/>
      <c r="H21" s="93"/>
    </row>
    <row r="22" spans="2:8" s="26" customFormat="1" ht="24.75" customHeight="1" x14ac:dyDescent="0.2">
      <c r="B22" s="87" t="s">
        <v>35</v>
      </c>
      <c r="C22" s="88"/>
      <c r="D22" s="89"/>
      <c r="E22" s="90">
        <f>E26/E21</f>
        <v>55769.230769230766</v>
      </c>
      <c r="F22" s="95">
        <v>56018</v>
      </c>
      <c r="G22" s="92"/>
      <c r="H22" s="93"/>
    </row>
    <row r="23" spans="2:8" x14ac:dyDescent="0.2">
      <c r="E23" s="43"/>
    </row>
    <row r="24" spans="2:8" x14ac:dyDescent="0.2">
      <c r="B24" s="11" t="s">
        <v>33</v>
      </c>
      <c r="C24" s="69">
        <v>126</v>
      </c>
      <c r="D24" s="71"/>
      <c r="E24" s="60">
        <f>SUMIFS($E$13:$E$18,$C$13:$C$18,C24)</f>
        <v>62500000</v>
      </c>
      <c r="F24" s="72"/>
      <c r="G24" s="65"/>
      <c r="H24" s="65">
        <f>E24/$E$26</f>
        <v>0.86206896551724133</v>
      </c>
    </row>
    <row r="25" spans="2:8" x14ac:dyDescent="0.2">
      <c r="B25" s="11" t="s">
        <v>20</v>
      </c>
      <c r="C25" s="69">
        <v>44</v>
      </c>
      <c r="D25" s="71"/>
      <c r="E25" s="60">
        <f>SUMIFS($E$13:$E$18,$C$13:$C$18,C25)</f>
        <v>10000000</v>
      </c>
      <c r="F25" s="72"/>
      <c r="G25" s="65"/>
      <c r="H25" s="65">
        <f>E25/$E$26</f>
        <v>0.13793103448275862</v>
      </c>
    </row>
    <row r="26" spans="2:8" x14ac:dyDescent="0.2">
      <c r="B26" s="12" t="s">
        <v>0</v>
      </c>
      <c r="C26" s="73"/>
      <c r="D26" s="74"/>
      <c r="E26" s="75">
        <f>SUM(E24:E25)</f>
        <v>72500000</v>
      </c>
      <c r="F26" s="76"/>
      <c r="G26" s="77"/>
      <c r="H26" s="77"/>
    </row>
    <row r="27" spans="2:8" x14ac:dyDescent="0.2">
      <c r="C27" s="78"/>
      <c r="D27" s="26"/>
      <c r="E27" s="79"/>
      <c r="F27" s="26"/>
      <c r="G27" s="26"/>
      <c r="H27" s="26"/>
    </row>
    <row r="28" spans="2:8" x14ac:dyDescent="0.2">
      <c r="B28" s="12" t="s">
        <v>10</v>
      </c>
      <c r="C28" s="73"/>
      <c r="D28" s="74"/>
      <c r="E28" s="75">
        <f>E26*0.07</f>
        <v>5075000.0000000009</v>
      </c>
      <c r="F28" s="76"/>
      <c r="G28" s="77"/>
      <c r="H28" s="77"/>
    </row>
    <row r="29" spans="2:8" x14ac:dyDescent="0.2">
      <c r="C29" s="78"/>
      <c r="D29" s="26"/>
      <c r="E29" s="79"/>
      <c r="F29" s="26"/>
      <c r="G29" s="26"/>
      <c r="H29" s="26"/>
    </row>
    <row r="30" spans="2:8" x14ac:dyDescent="0.2">
      <c r="B30" s="11" t="s">
        <v>32</v>
      </c>
      <c r="C30" s="80"/>
      <c r="D30" s="71"/>
      <c r="E30" s="60">
        <f>E24*1.07</f>
        <v>66875000.000000007</v>
      </c>
      <c r="F30" s="72"/>
      <c r="G30" s="71"/>
      <c r="H30" s="65">
        <f>E30/$E$32</f>
        <v>0.86206896551724144</v>
      </c>
    </row>
    <row r="31" spans="2:8" x14ac:dyDescent="0.2">
      <c r="B31" s="11" t="s">
        <v>21</v>
      </c>
      <c r="C31" s="80"/>
      <c r="D31" s="71"/>
      <c r="E31" s="60">
        <f>E25*1.07</f>
        <v>10700000</v>
      </c>
      <c r="F31" s="72"/>
      <c r="G31" s="71"/>
      <c r="H31" s="65">
        <f>E31/$E$32</f>
        <v>0.13793103448275862</v>
      </c>
    </row>
    <row r="32" spans="2:8" ht="30.75" customHeight="1" x14ac:dyDescent="0.2">
      <c r="B32" s="13" t="s">
        <v>1</v>
      </c>
      <c r="C32" s="81"/>
      <c r="D32" s="13"/>
      <c r="E32" s="44">
        <f>SUM(E26:E28)</f>
        <v>77575000</v>
      </c>
      <c r="F32" s="14"/>
      <c r="G32" s="15"/>
      <c r="H32" s="16"/>
    </row>
  </sheetData>
  <protectedRanges>
    <protectedRange sqref="D17:E18" name="Oblast2"/>
    <protectedRange sqref="D13:E15" name="Oblast1"/>
  </protectedRanges>
  <conditionalFormatting sqref="G17:G22">
    <cfRule type="expression" dxfId="1" priority="1">
      <formula>G17&gt;F17</formula>
    </cfRule>
    <cfRule type="expression" dxfId="0" priority="3">
      <formula>G17&lt;=F17</formula>
    </cfRule>
  </conditionalFormatting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27" ma:contentTypeDescription="Vytvoří nový dokument" ma:contentTypeScope="" ma:versionID="6a2833ae33975539b913420881bd880d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c164ce7f58e41445f59f813970eacb67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priorita" minOccurs="0"/>
                <xsd:element ref="ns2:MediaServiceObjectDetectorVersions" minOccurs="0"/>
                <xsd:element ref="ns2:MediaServiceSearchProperties" minOccurs="0"/>
                <xsd:element ref="ns2:Gesto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hidden="true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priorita" ma:index="27" nillable="true" ma:displayName="priorita" ma:default="1" ma:format="Dropdown" ma:hidden="true" ma:internalName="priorita" ma:readOnly="false">
      <xsd:simpleType>
        <xsd:restriction base="dms:Boolean"/>
      </xsd:simpleType>
    </xsd:element>
    <xsd:element name="MediaServiceObjectDetectorVersions" ma:index="2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Gestor" ma:index="30" nillable="true" ma:displayName="Gestor" ma:format="Dropdown" ma:list="UserInfo" ma:SharePointGroup="0" ma:internalName="Gestor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  <xsd:element name="TaxCatchAll" ma:index="25" nillable="true" ma:displayName="Taxonomy Catch All Column" ma:hidden="true" ma:list="{3e24faa0-bcb1-4044-a421-08fbf966fd37}" ma:internalName="TaxCatchAll" ma:readOnly="false" ma:showField="CatchAllData" ma:web="38a97ebd-7b55-4e0a-b11e-b1f20907ee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TaxCatchAll xmlns="38a97ebd-7b55-4e0a-b11e-b1f20907ee6a" xsi:nil="true"/>
    <Gestor xmlns="96f83003-48fd-4f52-836f-d78a4dd9c06d">
      <UserInfo>
        <DisplayName/>
        <AccountId xsi:nil="true"/>
        <AccountType/>
      </UserInfo>
    </Gestor>
    <_Flow_SignoffStatus xmlns="96f83003-48fd-4f52-836f-d78a4dd9c06d" xsi:nil="true"/>
    <lcf76f155ced4ddcb4097134ff3c332f xmlns="96f83003-48fd-4f52-836f-d78a4dd9c06d">
      <Terms xmlns="http://schemas.microsoft.com/office/infopath/2007/PartnerControls"/>
    </lcf76f155ced4ddcb4097134ff3c332f>
    <priorita xmlns="96f83003-48fd-4f52-836f-d78a4dd9c06d">true</priorita>
  </documentManagement>
</p:properties>
</file>

<file path=customXml/itemProps1.xml><?xml version="1.0" encoding="utf-8"?>
<ds:datastoreItem xmlns:ds="http://schemas.openxmlformats.org/officeDocument/2006/customXml" ds:itemID="{2BEBDF97-51FC-4A78-8090-9CF99A7484E3}"/>
</file>

<file path=customXml/itemProps2.xml><?xml version="1.0" encoding="utf-8"?>
<ds:datastoreItem xmlns:ds="http://schemas.openxmlformats.org/officeDocument/2006/customXml" ds:itemID="{05DCDFC3-CC8D-4239-AA19-36A562E42EBA}"/>
</file>

<file path=customXml/itemProps3.xml><?xml version="1.0" encoding="utf-8"?>
<ds:datastoreItem xmlns:ds="http://schemas.openxmlformats.org/officeDocument/2006/customXml" ds:itemID="{14946AA9-6F30-49F5-B301-CDA377FAF7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Pávková Lenka</cp:lastModifiedBy>
  <cp:lastPrinted>2022-04-04T14:43:27Z</cp:lastPrinted>
  <dcterms:created xsi:type="dcterms:W3CDTF">2022-04-04T08:24:21Z</dcterms:created>
  <dcterms:modified xsi:type="dcterms:W3CDTF">2025-08-14T09:08:22Z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</Properties>
</file>